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ayfield County\Town of Washburn\"/>
    </mc:Choice>
  </mc:AlternateContent>
  <xr:revisionPtr revIDLastSave="0" documentId="13_ncr:1_{B26F9643-BCF8-4ECA-A382-2DEA75EAABBB}" xr6:coauthVersionLast="47" xr6:coauthVersionMax="47" xr10:uidLastSave="{00000000-0000-0000-0000-000000000000}"/>
  <bookViews>
    <workbookView xWindow="-108" yWindow="-108" windowWidth="30936" windowHeight="16896" tabRatio="132" xr2:uid="{23A8E698-9EFE-4AD5-ADD0-A87345BB46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W9" i="1" s="1"/>
  <c r="C16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K12" i="1" l="1"/>
  <c r="B22" i="1"/>
  <c r="V4" i="1" s="1"/>
  <c r="S3" i="1"/>
  <c r="O2" i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" i="1"/>
  <c r="C22" i="1"/>
  <c r="R22" i="1"/>
  <c r="N22" i="1"/>
  <c r="W10" i="1"/>
  <c r="V11" i="1"/>
  <c r="V10" i="1"/>
  <c r="W4" i="1" l="1"/>
  <c r="O22" i="1"/>
  <c r="J22" i="1"/>
  <c r="S22" i="1" l="1"/>
  <c r="F46" i="1"/>
  <c r="V5" i="1" s="1"/>
  <c r="G46" i="1" l="1"/>
  <c r="K22" i="1"/>
  <c r="W5" i="1" l="1"/>
  <c r="V6" i="1" s="1"/>
  <c r="V14" i="1" s="1"/>
</calcChain>
</file>

<file path=xl/sharedStrings.xml><?xml version="1.0" encoding="utf-8"?>
<sst xmlns="http://schemas.openxmlformats.org/spreadsheetml/2006/main" count="118" uniqueCount="106">
  <si>
    <t>Maps</t>
  </si>
  <si>
    <t>Tables</t>
  </si>
  <si>
    <t>Figures</t>
  </si>
  <si>
    <t>Hours</t>
  </si>
  <si>
    <t>$</t>
  </si>
  <si>
    <t>2-A Pop Change</t>
  </si>
  <si>
    <t>2-B Pop Estimates and Projections</t>
  </si>
  <si>
    <t>2-C Age Composition</t>
  </si>
  <si>
    <t>2-D Race and Origin</t>
  </si>
  <si>
    <t>2-E Educational Attainment</t>
  </si>
  <si>
    <t>2-F Household Projections</t>
  </si>
  <si>
    <t>2-G Average Household Size</t>
  </si>
  <si>
    <t>2-H General Employment and Income</t>
  </si>
  <si>
    <t>2-1 T. Washburn Population</t>
  </si>
  <si>
    <t xml:space="preserve">2-2 Educational Levels </t>
  </si>
  <si>
    <t>2-3 Occupations of Town of Washburn Citizens</t>
  </si>
  <si>
    <t>2-4 Income Levels</t>
  </si>
  <si>
    <t>3-A Total Housing Units</t>
  </si>
  <si>
    <t>3-B Total Projected Housing Units</t>
  </si>
  <si>
    <t>3-C Housing Supply By Type</t>
  </si>
  <si>
    <t>3-D Housing Tenure</t>
  </si>
  <si>
    <t>3-E Projected Occupied Housing Units</t>
  </si>
  <si>
    <t>3-F Owner-Occupied Housing by Value</t>
  </si>
  <si>
    <t>3-G Monthly Owner Costs as % of Household Income</t>
  </si>
  <si>
    <t>3-H Renter-Occupied Housing Units by Gross Rent</t>
  </si>
  <si>
    <t>3-I Gross Rent as % of Household Income</t>
  </si>
  <si>
    <t>3-J Year Structure Built</t>
  </si>
  <si>
    <t>3-K Projected Seasonal Housing Units</t>
  </si>
  <si>
    <t>4-1 Closed System or Seepage Pit System</t>
  </si>
  <si>
    <t>4-2 Open Septic Systems Known as a Drain Field</t>
  </si>
  <si>
    <t>4-3 Sand or Raised Mound Septic System</t>
  </si>
  <si>
    <t>4-4 Aerobic Treatment System</t>
  </si>
  <si>
    <t>4-5 Holding Tank System</t>
  </si>
  <si>
    <t>4-6 Bayfield Co Electric Services Area Map</t>
  </si>
  <si>
    <t>4-7 Map of Electrical &amp; Water Utilities</t>
  </si>
  <si>
    <t>5-A Annual Average Daily Traffic for Key Locations</t>
  </si>
  <si>
    <t>5-B Transportation Modes and Work Commute Figures</t>
  </si>
  <si>
    <t>6-A General Characteristics of the Labor Force</t>
  </si>
  <si>
    <t>6-B Town of Washburn Commute Patterns</t>
  </si>
  <si>
    <t>6-C Town of Washburn Employment by Industry</t>
  </si>
  <si>
    <t>6-D Percentage of Comparison of Employment by Industry</t>
  </si>
  <si>
    <t>6-E Occupation Types and Class of Workers</t>
  </si>
  <si>
    <t>6-F Partial List of Washburn Area Financing Opportunities</t>
  </si>
  <si>
    <t>6-G Types of Busineses to be Promoted in the Town</t>
  </si>
  <si>
    <t>7-A Summary of Stream Mileage and Lake Acreage</t>
  </si>
  <si>
    <t>7-1 Intermittent, Surface Water and Perennial Drainage Ways</t>
  </si>
  <si>
    <t>7-2 Floodplains &amp; Wetlands</t>
  </si>
  <si>
    <t>7-3 General Soils of Bayfield County</t>
  </si>
  <si>
    <t>7-4 Depth to Water Table</t>
  </si>
  <si>
    <t>7-5 Veg Inside National Forest</t>
  </si>
  <si>
    <t>7-6 Veg Outside of National Forest</t>
  </si>
  <si>
    <t>7-7 General Soils of the Town of Washburn</t>
  </si>
  <si>
    <t>8-A Summary of Existing Land Use</t>
  </si>
  <si>
    <t>8-B Agriculture Assessment Data</t>
  </si>
  <si>
    <t>8-C Commercial Assessment Data</t>
  </si>
  <si>
    <t>8-D Private Forest &amp; Ag Forest Assessment data</t>
  </si>
  <si>
    <t>8-E Residential Assessment Data</t>
  </si>
  <si>
    <t>8-F Zoning District Requirements</t>
  </si>
  <si>
    <t>8-G Town of Washburn Land Use Permits</t>
  </si>
  <si>
    <t xml:space="preserve">8-H Town of Washburn Shoreland-Wetland Zoning </t>
  </si>
  <si>
    <t>8-I Town o f Washburn Pop &amp; Household Projections</t>
  </si>
  <si>
    <t>8-J Potential Acreage Requirements for Occupied Housing Units</t>
  </si>
  <si>
    <t>8-K Projected Residential Land Acre Demand</t>
  </si>
  <si>
    <t>8-L Projected Agricultural Land Acre Demand</t>
  </si>
  <si>
    <t>8-M Projected Forestry Land Acre Demand</t>
  </si>
  <si>
    <t>9-A Distinguishing Between Intergovernmental Agreements</t>
  </si>
  <si>
    <t>8-1 Town of Washburn Existing Land Use</t>
  </si>
  <si>
    <t xml:space="preserve">4-1 Town of Washburn Recreational Resources </t>
  </si>
  <si>
    <t>5-1 Town of Washburn Existing Transportation Systems</t>
  </si>
  <si>
    <t>7-1 Town of Washburn Uniquely &amp; Locally Important Farmland</t>
  </si>
  <si>
    <t>8-2 Town of Washburn Future Land Use</t>
  </si>
  <si>
    <t>8-3 Town of Washburn Future Land Use Map w/ Sensitive &amp; Transitional Overlays</t>
  </si>
  <si>
    <t>Figures Total</t>
  </si>
  <si>
    <t>Tables Total</t>
  </si>
  <si>
    <t>Narrative</t>
  </si>
  <si>
    <t>Text Update</t>
  </si>
  <si>
    <t>3 Meetings</t>
  </si>
  <si>
    <t>Drive + Meeting Time</t>
  </si>
  <si>
    <t>3 Meetings Total</t>
  </si>
  <si>
    <t>Data Collection</t>
  </si>
  <si>
    <t>Maps Total</t>
  </si>
  <si>
    <t>Narrative Total</t>
  </si>
  <si>
    <t>7-2 Town of Washburn Prime Farmlands vs. Not Prime Farmlands</t>
  </si>
  <si>
    <t>7-3 Town of Washburn (shaded) Relief and Elevations</t>
  </si>
  <si>
    <t>7-4 Town of Washburn General Soils</t>
  </si>
  <si>
    <t>7-5 Town of Washburn Invasive Species Locations</t>
  </si>
  <si>
    <t>8-4 Town of Washburn Zoning Districts</t>
  </si>
  <si>
    <t>Employee Plan Update Time</t>
  </si>
  <si>
    <t>Employee</t>
  </si>
  <si>
    <t>Cost</t>
  </si>
  <si>
    <t>GIS Specialist</t>
  </si>
  <si>
    <t>Planner</t>
  </si>
  <si>
    <t>Employee Totals</t>
  </si>
  <si>
    <t>Transportation (3 Meetings)</t>
  </si>
  <si>
    <t>Planner (drive time)</t>
  </si>
  <si>
    <t xml:space="preserve">Transportation Totals </t>
  </si>
  <si>
    <t>Printing</t>
  </si>
  <si>
    <t>Hard copies (3)</t>
  </si>
  <si>
    <t>Overall Total</t>
  </si>
  <si>
    <t>Town of Washburn Comp. Plan Update Estimate</t>
  </si>
  <si>
    <t>Planner (576 miles)</t>
  </si>
  <si>
    <t>8-1 Typical Cluster Conservation</t>
  </si>
  <si>
    <t>AGOL/Sharing</t>
  </si>
  <si>
    <t>Export/Illustrator Edits</t>
  </si>
  <si>
    <t>$.67/mile</t>
  </si>
  <si>
    <t>$.67/mi for 576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</si>
</sst>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3" fillId="0" borderId="0" xfId="0" applyFont="1"/>
    <xf numFmtId="44" fontId="2" fillId="0" borderId="0" xfId="1" applyFont="1"/>
    <xf numFmtId="44" fontId="3" fillId="0" borderId="0" xfId="1" applyFont="1"/>
    <xf numFmtId="44" fontId="3" fillId="0" borderId="0" xfId="0" applyNumberFormat="1" applyFont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6" xfId="0" applyNumberFormat="1" applyFont="1" applyBorder="1" applyAlignment="1">
      <alignment horizontal="right" vertical="center"/>
    </xf>
    <xf numFmtId="44" fontId="4" fillId="0" borderId="1" xfId="0" applyNumberFormat="1" applyFont="1" applyBorder="1" applyAlignment="1">
      <alignment horizontal="right" vertical="center"/>
    </xf>
    <xf numFmtId="8" fontId="4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D139-BBD2-48A4-94D8-5414164D5FD1}">
  <dimension ref="A1:W46"/>
  <sheetViews>
    <sheetView tabSelected="1" workbookViewId="0">
      <selection activeCell="V23" sqref="V23"/>
    </sheetView>
  </sheetViews>
  <sheetFormatPr defaultColWidth="9.109375" defaultRowHeight="13.8" x14ac:dyDescent="0.3"/>
  <cols>
    <col min="1" max="1" width="66.6640625" style="1" bestFit="1" customWidth="1"/>
    <col min="2" max="2" width="9.109375" style="1"/>
    <col min="3" max="3" width="10" style="1" bestFit="1" customWidth="1"/>
    <col min="4" max="4" width="3.33203125" style="1" customWidth="1"/>
    <col min="5" max="5" width="43.109375" style="1" bestFit="1" customWidth="1"/>
    <col min="6" max="6" width="5.6640625" style="1" bestFit="1" customWidth="1"/>
    <col min="7" max="7" width="10" style="1" bestFit="1" customWidth="1"/>
    <col min="8" max="8" width="3.6640625" style="1" customWidth="1"/>
    <col min="9" max="9" width="40" style="1" customWidth="1"/>
    <col min="10" max="10" width="5.6640625" style="1" bestFit="1" customWidth="1"/>
    <col min="11" max="11" width="8.5546875" style="1" bestFit="1" customWidth="1"/>
    <col min="12" max="12" width="3.44140625" style="1" customWidth="1"/>
    <col min="13" max="13" width="12.6640625" style="1" bestFit="1" customWidth="1"/>
    <col min="14" max="14" width="9.109375" style="1"/>
    <col min="15" max="15" width="10" style="1" bestFit="1" customWidth="1"/>
    <col min="16" max="16" width="3.88671875" style="1" customWidth="1"/>
    <col min="17" max="17" width="19.33203125" style="1" bestFit="1" customWidth="1"/>
    <col min="18" max="18" width="9.109375" style="1"/>
    <col min="19" max="19" width="10" style="1" bestFit="1" customWidth="1"/>
    <col min="20" max="20" width="2.88671875" style="1" customWidth="1"/>
    <col min="21" max="21" width="19.33203125" style="1" customWidth="1"/>
    <col min="22" max="22" width="14.88671875" style="1" customWidth="1"/>
    <col min="23" max="23" width="11.5546875" style="1" bestFit="1" customWidth="1"/>
    <col min="24" max="16384" width="9.109375" style="1"/>
  </cols>
  <sheetData>
    <row r="1" spans="1:23" s="3" customFormat="1" ht="14.4" thickBot="1" x14ac:dyDescent="0.35">
      <c r="A1" s="3" t="s">
        <v>0</v>
      </c>
      <c r="B1" s="3" t="s">
        <v>3</v>
      </c>
      <c r="C1" s="3" t="s">
        <v>4</v>
      </c>
      <c r="E1" s="3" t="s">
        <v>1</v>
      </c>
      <c r="F1" s="3" t="s">
        <v>3</v>
      </c>
      <c r="G1" s="3" t="s">
        <v>4</v>
      </c>
      <c r="I1" s="3" t="s">
        <v>2</v>
      </c>
      <c r="J1" s="3" t="s">
        <v>3</v>
      </c>
      <c r="K1" s="3" t="s">
        <v>4</v>
      </c>
      <c r="M1" s="3" t="s">
        <v>74</v>
      </c>
      <c r="N1" s="3" t="s">
        <v>3</v>
      </c>
      <c r="O1" s="3" t="s">
        <v>4</v>
      </c>
      <c r="Q1" s="3" t="s">
        <v>76</v>
      </c>
      <c r="R1" s="3" t="s">
        <v>3</v>
      </c>
      <c r="S1" s="3" t="s">
        <v>4</v>
      </c>
      <c r="U1" s="16" t="s">
        <v>99</v>
      </c>
      <c r="V1" s="17"/>
      <c r="W1" s="18"/>
    </row>
    <row r="2" spans="1:23" ht="14.4" thickBot="1" x14ac:dyDescent="0.35">
      <c r="A2" s="1" t="s">
        <v>67</v>
      </c>
      <c r="B2" s="1">
        <v>2</v>
      </c>
      <c r="C2" s="4">
        <f>B2*75</f>
        <v>150</v>
      </c>
      <c r="E2" s="1" t="s">
        <v>5</v>
      </c>
      <c r="F2" s="1">
        <v>0.25</v>
      </c>
      <c r="G2" s="4">
        <f>F2*86</f>
        <v>21.5</v>
      </c>
      <c r="I2" s="1" t="s">
        <v>13</v>
      </c>
      <c r="J2" s="1">
        <v>0.5</v>
      </c>
      <c r="K2" s="4">
        <f>J2*86</f>
        <v>43</v>
      </c>
      <c r="M2" s="1" t="s">
        <v>75</v>
      </c>
      <c r="N2" s="1">
        <v>88</v>
      </c>
      <c r="O2" s="4">
        <f>86*N2</f>
        <v>7568</v>
      </c>
      <c r="P2" s="4"/>
      <c r="Q2" s="1" t="s">
        <v>105</v>
      </c>
      <c r="S2" s="4">
        <f>0.67*576</f>
        <v>385.92</v>
      </c>
      <c r="U2" s="19" t="s">
        <v>87</v>
      </c>
      <c r="V2" s="20"/>
      <c r="W2" s="21"/>
    </row>
    <row r="3" spans="1:23" ht="14.4" thickBot="1" x14ac:dyDescent="0.35">
      <c r="A3" s="1" t="s">
        <v>68</v>
      </c>
      <c r="B3" s="1">
        <v>3</v>
      </c>
      <c r="C3" s="4">
        <f t="shared" ref="C3:C14" si="0">B3*75</f>
        <v>225</v>
      </c>
      <c r="E3" s="1" t="s">
        <v>6</v>
      </c>
      <c r="F3" s="1">
        <v>0.25</v>
      </c>
      <c r="G3" s="4">
        <f t="shared" ref="G3:G44" si="1">F3*86</f>
        <v>21.5</v>
      </c>
      <c r="I3" s="2" t="s">
        <v>14</v>
      </c>
      <c r="J3" s="1">
        <v>0.5</v>
      </c>
      <c r="K3" s="4">
        <f t="shared" ref="K3:K20" si="2">J3*86</f>
        <v>43</v>
      </c>
      <c r="Q3" s="1" t="s">
        <v>77</v>
      </c>
      <c r="R3" s="1">
        <v>18</v>
      </c>
      <c r="S3" s="4">
        <f>R3*86</f>
        <v>1548</v>
      </c>
      <c r="U3" s="7" t="s">
        <v>88</v>
      </c>
      <c r="V3" s="8" t="s">
        <v>3</v>
      </c>
      <c r="W3" s="8" t="s">
        <v>89</v>
      </c>
    </row>
    <row r="4" spans="1:23" ht="14.4" thickBot="1" x14ac:dyDescent="0.35">
      <c r="A4" s="1" t="s">
        <v>69</v>
      </c>
      <c r="B4" s="1">
        <v>2</v>
      </c>
      <c r="C4" s="4">
        <f t="shared" si="0"/>
        <v>150</v>
      </c>
      <c r="E4" s="1" t="s">
        <v>7</v>
      </c>
      <c r="F4" s="1">
        <v>0.25</v>
      </c>
      <c r="G4" s="4">
        <f t="shared" si="1"/>
        <v>21.5</v>
      </c>
      <c r="I4" s="1" t="s">
        <v>15</v>
      </c>
      <c r="J4" s="1">
        <v>0.5</v>
      </c>
      <c r="K4" s="4">
        <f t="shared" si="2"/>
        <v>43</v>
      </c>
      <c r="U4" s="7" t="s">
        <v>90</v>
      </c>
      <c r="V4" s="9">
        <f>B22</f>
        <v>30</v>
      </c>
      <c r="W4" s="10">
        <f>C22</f>
        <v>2350</v>
      </c>
    </row>
    <row r="5" spans="1:23" ht="14.4" thickBot="1" x14ac:dyDescent="0.35">
      <c r="A5" s="1" t="s">
        <v>82</v>
      </c>
      <c r="B5" s="1">
        <v>2</v>
      </c>
      <c r="C5" s="4">
        <f t="shared" si="0"/>
        <v>150</v>
      </c>
      <c r="E5" s="1" t="s">
        <v>8</v>
      </c>
      <c r="F5" s="1">
        <v>0.25</v>
      </c>
      <c r="G5" s="4">
        <f t="shared" si="1"/>
        <v>21.5</v>
      </c>
      <c r="I5" s="1" t="s">
        <v>16</v>
      </c>
      <c r="J5" s="1">
        <v>0.5</v>
      </c>
      <c r="K5" s="4">
        <f t="shared" si="2"/>
        <v>43</v>
      </c>
      <c r="U5" s="7" t="s">
        <v>91</v>
      </c>
      <c r="V5" s="9">
        <f>F46+J22+N22</f>
        <v>104</v>
      </c>
      <c r="W5" s="10">
        <f>G46+K22+O22</f>
        <v>8944</v>
      </c>
    </row>
    <row r="6" spans="1:23" ht="14.4" thickBot="1" x14ac:dyDescent="0.35">
      <c r="A6" s="1" t="s">
        <v>83</v>
      </c>
      <c r="B6" s="1">
        <v>1</v>
      </c>
      <c r="C6" s="4">
        <f t="shared" si="0"/>
        <v>75</v>
      </c>
      <c r="E6" s="1" t="s">
        <v>9</v>
      </c>
      <c r="F6" s="1">
        <v>0.25</v>
      </c>
      <c r="G6" s="4">
        <f t="shared" si="1"/>
        <v>21.5</v>
      </c>
      <c r="I6" s="2" t="s">
        <v>28</v>
      </c>
      <c r="J6" s="1">
        <v>0</v>
      </c>
      <c r="K6" s="4">
        <f t="shared" si="2"/>
        <v>0</v>
      </c>
      <c r="U6" s="7" t="s">
        <v>92</v>
      </c>
      <c r="V6" s="22">
        <f>SUM(W4:W5)</f>
        <v>11294</v>
      </c>
      <c r="W6" s="13"/>
    </row>
    <row r="7" spans="1:23" ht="14.4" thickBot="1" x14ac:dyDescent="0.35">
      <c r="A7" s="1" t="s">
        <v>84</v>
      </c>
      <c r="B7" s="1">
        <v>2</v>
      </c>
      <c r="C7" s="4">
        <f t="shared" si="0"/>
        <v>150</v>
      </c>
      <c r="E7" s="1" t="s">
        <v>10</v>
      </c>
      <c r="F7" s="1">
        <v>0.25</v>
      </c>
      <c r="G7" s="4">
        <f t="shared" si="1"/>
        <v>21.5</v>
      </c>
      <c r="I7" s="1" t="s">
        <v>29</v>
      </c>
      <c r="J7" s="1">
        <v>0</v>
      </c>
      <c r="K7" s="4">
        <f t="shared" si="2"/>
        <v>0</v>
      </c>
      <c r="U7" s="19" t="s">
        <v>93</v>
      </c>
      <c r="V7" s="20"/>
      <c r="W7" s="21"/>
    </row>
    <row r="8" spans="1:23" ht="14.4" thickBot="1" x14ac:dyDescent="0.35">
      <c r="A8" s="1" t="s">
        <v>85</v>
      </c>
      <c r="B8" s="1">
        <v>2</v>
      </c>
      <c r="C8" s="4">
        <f t="shared" si="0"/>
        <v>150</v>
      </c>
      <c r="E8" s="1" t="s">
        <v>11</v>
      </c>
      <c r="F8" s="1">
        <v>0.25</v>
      </c>
      <c r="G8" s="4">
        <f t="shared" si="1"/>
        <v>21.5</v>
      </c>
      <c r="I8" s="1" t="s">
        <v>30</v>
      </c>
      <c r="J8" s="1">
        <v>0</v>
      </c>
      <c r="K8" s="4">
        <f t="shared" si="2"/>
        <v>0</v>
      </c>
      <c r="U8" s="7" t="s">
        <v>88</v>
      </c>
      <c r="V8" s="8" t="s">
        <v>3</v>
      </c>
      <c r="W8" s="8" t="s">
        <v>89</v>
      </c>
    </row>
    <row r="9" spans="1:23" ht="14.4" thickBot="1" x14ac:dyDescent="0.35">
      <c r="A9" s="1" t="s">
        <v>66</v>
      </c>
      <c r="B9" s="1">
        <v>4</v>
      </c>
      <c r="C9" s="4">
        <f t="shared" si="0"/>
        <v>300</v>
      </c>
      <c r="E9" s="1" t="s">
        <v>12</v>
      </c>
      <c r="F9" s="1">
        <v>0.25</v>
      </c>
      <c r="G9" s="4">
        <f t="shared" si="1"/>
        <v>21.5</v>
      </c>
      <c r="I9" s="1" t="s">
        <v>31</v>
      </c>
      <c r="J9" s="1">
        <v>0</v>
      </c>
      <c r="K9" s="4">
        <f t="shared" si="2"/>
        <v>0</v>
      </c>
      <c r="U9" s="7" t="s">
        <v>100</v>
      </c>
      <c r="V9" s="9" t="s">
        <v>104</v>
      </c>
      <c r="W9" s="10">
        <f>S2</f>
        <v>385.92</v>
      </c>
    </row>
    <row r="10" spans="1:23" ht="14.4" thickBot="1" x14ac:dyDescent="0.35">
      <c r="A10" s="1" t="s">
        <v>70</v>
      </c>
      <c r="B10" s="1">
        <v>4</v>
      </c>
      <c r="C10" s="4">
        <f t="shared" si="0"/>
        <v>300</v>
      </c>
      <c r="E10" s="1" t="s">
        <v>17</v>
      </c>
      <c r="F10" s="1">
        <v>0.25</v>
      </c>
      <c r="G10" s="4">
        <f t="shared" si="1"/>
        <v>21.5</v>
      </c>
      <c r="I10" s="1" t="s">
        <v>32</v>
      </c>
      <c r="J10" s="1">
        <v>0</v>
      </c>
      <c r="K10" s="4">
        <f t="shared" si="2"/>
        <v>0</v>
      </c>
      <c r="U10" s="7" t="s">
        <v>94</v>
      </c>
      <c r="V10" s="9">
        <f>R3</f>
        <v>18</v>
      </c>
      <c r="W10" s="10">
        <f>S3</f>
        <v>1548</v>
      </c>
    </row>
    <row r="11" spans="1:23" ht="14.4" thickBot="1" x14ac:dyDescent="0.35">
      <c r="A11" s="1" t="s">
        <v>71</v>
      </c>
      <c r="B11" s="1">
        <v>3</v>
      </c>
      <c r="C11" s="4">
        <f t="shared" si="0"/>
        <v>225</v>
      </c>
      <c r="E11" s="1" t="s">
        <v>18</v>
      </c>
      <c r="F11" s="1">
        <v>0.25</v>
      </c>
      <c r="G11" s="4">
        <f t="shared" si="1"/>
        <v>21.5</v>
      </c>
      <c r="I11" s="1" t="s">
        <v>33</v>
      </c>
      <c r="J11" s="1">
        <v>0.5</v>
      </c>
      <c r="K11" s="4">
        <f t="shared" si="2"/>
        <v>43</v>
      </c>
      <c r="U11" s="7" t="s">
        <v>95</v>
      </c>
      <c r="V11" s="22">
        <f>SUM(W9:W10)</f>
        <v>1933.92</v>
      </c>
      <c r="W11" s="13"/>
    </row>
    <row r="12" spans="1:23" ht="14.4" thickBot="1" x14ac:dyDescent="0.35">
      <c r="A12" s="1" t="s">
        <v>86</v>
      </c>
      <c r="B12" s="1">
        <v>1</v>
      </c>
      <c r="C12" s="4">
        <f t="shared" si="0"/>
        <v>75</v>
      </c>
      <c r="E12" s="1" t="s">
        <v>19</v>
      </c>
      <c r="F12" s="1">
        <v>0.25</v>
      </c>
      <c r="G12" s="4">
        <f t="shared" si="1"/>
        <v>21.5</v>
      </c>
      <c r="I12" s="1" t="s">
        <v>34</v>
      </c>
      <c r="J12" s="1">
        <v>0.5</v>
      </c>
      <c r="K12" s="4">
        <f t="shared" si="2"/>
        <v>43</v>
      </c>
      <c r="U12" s="19" t="s">
        <v>96</v>
      </c>
      <c r="V12" s="20"/>
      <c r="W12" s="21"/>
    </row>
    <row r="13" spans="1:23" ht="14.4" thickBot="1" x14ac:dyDescent="0.35">
      <c r="C13" s="4">
        <f t="shared" si="0"/>
        <v>0</v>
      </c>
      <c r="E13" s="1" t="s">
        <v>20</v>
      </c>
      <c r="F13" s="1">
        <v>0.25</v>
      </c>
      <c r="G13" s="4">
        <f t="shared" si="1"/>
        <v>21.5</v>
      </c>
      <c r="I13" s="1" t="s">
        <v>45</v>
      </c>
      <c r="J13" s="1">
        <v>0</v>
      </c>
      <c r="K13" s="4">
        <f t="shared" si="2"/>
        <v>0</v>
      </c>
      <c r="U13" s="7" t="s">
        <v>97</v>
      </c>
      <c r="V13" s="12">
        <v>0</v>
      </c>
      <c r="W13" s="13"/>
    </row>
    <row r="14" spans="1:23" ht="14.4" thickBot="1" x14ac:dyDescent="0.35">
      <c r="A14" s="1" t="s">
        <v>79</v>
      </c>
      <c r="B14" s="1">
        <v>2</v>
      </c>
      <c r="C14" s="4">
        <f t="shared" si="0"/>
        <v>150</v>
      </c>
      <c r="E14" s="1" t="s">
        <v>21</v>
      </c>
      <c r="F14" s="1">
        <v>0.25</v>
      </c>
      <c r="G14" s="4">
        <f t="shared" si="1"/>
        <v>21.5</v>
      </c>
      <c r="I14" s="1" t="s">
        <v>46</v>
      </c>
      <c r="J14" s="1">
        <v>0</v>
      </c>
      <c r="K14" s="4">
        <f t="shared" si="2"/>
        <v>0</v>
      </c>
      <c r="U14" s="11" t="s">
        <v>98</v>
      </c>
      <c r="V14" s="14">
        <f>V6+V11</f>
        <v>13227.92</v>
      </c>
      <c r="W14" s="15"/>
    </row>
    <row r="15" spans="1:23" x14ac:dyDescent="0.3">
      <c r="A15" s="3" t="s">
        <v>102</v>
      </c>
      <c r="C15" s="5">
        <v>100</v>
      </c>
      <c r="E15" s="1" t="s">
        <v>22</v>
      </c>
      <c r="F15" s="1">
        <v>0.25</v>
      </c>
      <c r="G15" s="4">
        <f t="shared" si="1"/>
        <v>21.5</v>
      </c>
      <c r="I15" s="1" t="s">
        <v>47</v>
      </c>
      <c r="J15" s="1">
        <v>0</v>
      </c>
      <c r="K15" s="4">
        <f t="shared" si="2"/>
        <v>0</v>
      </c>
    </row>
    <row r="16" spans="1:23" x14ac:dyDescent="0.3">
      <c r="A16" s="1" t="s">
        <v>103</v>
      </c>
      <c r="B16" s="1">
        <v>2</v>
      </c>
      <c r="C16" s="4">
        <f>B16*75</f>
        <v>150</v>
      </c>
      <c r="E16" s="1" t="s">
        <v>23</v>
      </c>
      <c r="F16" s="1">
        <v>0.25</v>
      </c>
      <c r="G16" s="4">
        <f t="shared" si="1"/>
        <v>21.5</v>
      </c>
      <c r="I16" s="1" t="s">
        <v>48</v>
      </c>
      <c r="J16" s="1">
        <v>0</v>
      </c>
      <c r="K16" s="4">
        <f t="shared" si="2"/>
        <v>0</v>
      </c>
      <c r="V16" s="3"/>
      <c r="W16" s="6"/>
    </row>
    <row r="17" spans="1:19" x14ac:dyDescent="0.3">
      <c r="C17" s="4"/>
      <c r="E17" s="1" t="s">
        <v>24</v>
      </c>
      <c r="F17" s="1">
        <v>0.25</v>
      </c>
      <c r="G17" s="4">
        <f t="shared" si="1"/>
        <v>21.5</v>
      </c>
      <c r="I17" s="1" t="s">
        <v>49</v>
      </c>
      <c r="J17" s="1">
        <v>0.5</v>
      </c>
      <c r="K17" s="4">
        <f t="shared" si="2"/>
        <v>43</v>
      </c>
    </row>
    <row r="18" spans="1:19" x14ac:dyDescent="0.3">
      <c r="C18" s="4"/>
      <c r="E18" s="1" t="s">
        <v>25</v>
      </c>
      <c r="F18" s="1">
        <v>0.25</v>
      </c>
      <c r="G18" s="4">
        <f t="shared" si="1"/>
        <v>21.5</v>
      </c>
      <c r="I18" s="1" t="s">
        <v>50</v>
      </c>
      <c r="J18" s="1">
        <v>0.5</v>
      </c>
      <c r="K18" s="4">
        <f t="shared" si="2"/>
        <v>43</v>
      </c>
    </row>
    <row r="19" spans="1:19" x14ac:dyDescent="0.3">
      <c r="C19" s="4"/>
      <c r="E19" s="1" t="s">
        <v>26</v>
      </c>
      <c r="F19" s="1">
        <v>0.25</v>
      </c>
      <c r="G19" s="4">
        <f t="shared" si="1"/>
        <v>21.5</v>
      </c>
      <c r="I19" s="1" t="s">
        <v>51</v>
      </c>
      <c r="J19" s="1">
        <v>0</v>
      </c>
      <c r="K19" s="4">
        <f t="shared" si="2"/>
        <v>0</v>
      </c>
    </row>
    <row r="20" spans="1:19" x14ac:dyDescent="0.3">
      <c r="C20" s="4"/>
      <c r="E20" s="1" t="s">
        <v>27</v>
      </c>
      <c r="F20" s="1">
        <v>0.25</v>
      </c>
      <c r="G20" s="4">
        <f t="shared" si="1"/>
        <v>21.5</v>
      </c>
      <c r="I20" s="1" t="s">
        <v>101</v>
      </c>
      <c r="J20" s="1">
        <v>0</v>
      </c>
      <c r="K20" s="4">
        <f t="shared" si="2"/>
        <v>0</v>
      </c>
    </row>
    <row r="21" spans="1:19" x14ac:dyDescent="0.3">
      <c r="C21" s="4"/>
      <c r="E21" s="1" t="s">
        <v>35</v>
      </c>
      <c r="F21" s="1">
        <v>0.25</v>
      </c>
      <c r="G21" s="4">
        <f t="shared" si="1"/>
        <v>21.5</v>
      </c>
    </row>
    <row r="22" spans="1:19" x14ac:dyDescent="0.3">
      <c r="A22" s="3" t="s">
        <v>80</v>
      </c>
      <c r="B22" s="3">
        <f>SUM(B2:B16)</f>
        <v>30</v>
      </c>
      <c r="C22" s="5">
        <f>SUM(C2:C16)</f>
        <v>2350</v>
      </c>
      <c r="E22" s="1" t="s">
        <v>36</v>
      </c>
      <c r="F22" s="1">
        <v>0.25</v>
      </c>
      <c r="G22" s="4">
        <f t="shared" si="1"/>
        <v>21.5</v>
      </c>
      <c r="I22" s="3" t="s">
        <v>72</v>
      </c>
      <c r="J22" s="3">
        <f>SUM(J2:J20)</f>
        <v>4</v>
      </c>
      <c r="K22" s="5">
        <f>SUM(K2:K20)</f>
        <v>344</v>
      </c>
      <c r="M22" s="3" t="s">
        <v>81</v>
      </c>
      <c r="N22" s="3">
        <f>N2</f>
        <v>88</v>
      </c>
      <c r="O22" s="6">
        <f>O2</f>
        <v>7568</v>
      </c>
      <c r="Q22" s="3" t="s">
        <v>78</v>
      </c>
      <c r="R22" s="3">
        <f>SUM(R2:R3)</f>
        <v>18</v>
      </c>
      <c r="S22" s="5">
        <f>SUM(S2:S3)</f>
        <v>1933.92</v>
      </c>
    </row>
    <row r="23" spans="1:19" x14ac:dyDescent="0.3">
      <c r="E23" s="1" t="s">
        <v>37</v>
      </c>
      <c r="F23" s="1">
        <v>0.25</v>
      </c>
      <c r="G23" s="4">
        <f t="shared" si="1"/>
        <v>21.5</v>
      </c>
    </row>
    <row r="24" spans="1:19" x14ac:dyDescent="0.3">
      <c r="E24" s="1" t="s">
        <v>38</v>
      </c>
      <c r="F24" s="1">
        <v>0.25</v>
      </c>
      <c r="G24" s="4">
        <f t="shared" si="1"/>
        <v>21.5</v>
      </c>
    </row>
    <row r="25" spans="1:19" x14ac:dyDescent="0.3">
      <c r="E25" s="1" t="s">
        <v>39</v>
      </c>
      <c r="F25" s="1">
        <v>0.25</v>
      </c>
      <c r="G25" s="4">
        <f t="shared" si="1"/>
        <v>21.5</v>
      </c>
    </row>
    <row r="26" spans="1:19" x14ac:dyDescent="0.3">
      <c r="E26" s="1" t="s">
        <v>40</v>
      </c>
      <c r="F26" s="1">
        <v>0.25</v>
      </c>
      <c r="G26" s="4">
        <f t="shared" si="1"/>
        <v>21.5</v>
      </c>
    </row>
    <row r="27" spans="1:19" x14ac:dyDescent="0.3">
      <c r="E27" s="1" t="s">
        <v>41</v>
      </c>
      <c r="F27" s="1">
        <v>0.25</v>
      </c>
      <c r="G27" s="4">
        <f t="shared" si="1"/>
        <v>21.5</v>
      </c>
    </row>
    <row r="28" spans="1:19" x14ac:dyDescent="0.3">
      <c r="E28" s="1" t="s">
        <v>42</v>
      </c>
      <c r="F28" s="1">
        <v>0.25</v>
      </c>
      <c r="G28" s="4">
        <f t="shared" si="1"/>
        <v>21.5</v>
      </c>
    </row>
    <row r="29" spans="1:19" x14ac:dyDescent="0.3">
      <c r="E29" s="1" t="s">
        <v>43</v>
      </c>
      <c r="F29" s="1">
        <v>0.25</v>
      </c>
      <c r="G29" s="4">
        <f t="shared" si="1"/>
        <v>21.5</v>
      </c>
    </row>
    <row r="30" spans="1:19" x14ac:dyDescent="0.3">
      <c r="E30" s="1" t="s">
        <v>44</v>
      </c>
      <c r="F30" s="1">
        <v>0.25</v>
      </c>
      <c r="G30" s="4">
        <f t="shared" si="1"/>
        <v>21.5</v>
      </c>
    </row>
    <row r="31" spans="1:19" x14ac:dyDescent="0.3">
      <c r="E31" s="1" t="s">
        <v>52</v>
      </c>
      <c r="F31" s="1">
        <v>0.25</v>
      </c>
      <c r="G31" s="4">
        <f t="shared" si="1"/>
        <v>21.5</v>
      </c>
    </row>
    <row r="32" spans="1:19" x14ac:dyDescent="0.3">
      <c r="E32" s="1" t="s">
        <v>53</v>
      </c>
      <c r="F32" s="1">
        <v>0.25</v>
      </c>
      <c r="G32" s="4">
        <f t="shared" si="1"/>
        <v>21.5</v>
      </c>
    </row>
    <row r="33" spans="5:11" x14ac:dyDescent="0.3">
      <c r="E33" s="1" t="s">
        <v>54</v>
      </c>
      <c r="F33" s="1">
        <v>0.25</v>
      </c>
      <c r="G33" s="4">
        <f t="shared" si="1"/>
        <v>21.5</v>
      </c>
    </row>
    <row r="34" spans="5:11" x14ac:dyDescent="0.3">
      <c r="E34" s="1" t="s">
        <v>55</v>
      </c>
      <c r="F34" s="1">
        <v>0.25</v>
      </c>
      <c r="G34" s="4">
        <f t="shared" si="1"/>
        <v>21.5</v>
      </c>
    </row>
    <row r="35" spans="5:11" x14ac:dyDescent="0.3">
      <c r="E35" s="1" t="s">
        <v>56</v>
      </c>
      <c r="F35" s="1">
        <v>0.25</v>
      </c>
      <c r="G35" s="4">
        <f t="shared" si="1"/>
        <v>21.5</v>
      </c>
    </row>
    <row r="36" spans="5:11" x14ac:dyDescent="0.3">
      <c r="E36" s="1" t="s">
        <v>57</v>
      </c>
      <c r="F36" s="1">
        <v>0.25</v>
      </c>
      <c r="G36" s="4">
        <f t="shared" si="1"/>
        <v>21.5</v>
      </c>
    </row>
    <row r="37" spans="5:11" x14ac:dyDescent="0.3">
      <c r="E37" s="1" t="s">
        <v>58</v>
      </c>
      <c r="F37" s="1">
        <v>0.25</v>
      </c>
      <c r="G37" s="4">
        <f t="shared" si="1"/>
        <v>21.5</v>
      </c>
    </row>
    <row r="38" spans="5:11" x14ac:dyDescent="0.3">
      <c r="E38" s="1" t="s">
        <v>59</v>
      </c>
      <c r="F38" s="1">
        <v>0.25</v>
      </c>
      <c r="G38" s="4">
        <f t="shared" si="1"/>
        <v>21.5</v>
      </c>
    </row>
    <row r="39" spans="5:11" x14ac:dyDescent="0.3">
      <c r="E39" s="1" t="s">
        <v>60</v>
      </c>
      <c r="F39" s="1">
        <v>0.5</v>
      </c>
      <c r="G39" s="4">
        <f t="shared" si="1"/>
        <v>43</v>
      </c>
    </row>
    <row r="40" spans="5:11" x14ac:dyDescent="0.3">
      <c r="E40" s="1" t="s">
        <v>61</v>
      </c>
      <c r="F40" s="1">
        <v>0.25</v>
      </c>
      <c r="G40" s="4">
        <f t="shared" si="1"/>
        <v>21.5</v>
      </c>
    </row>
    <row r="41" spans="5:11" x14ac:dyDescent="0.3">
      <c r="E41" s="1" t="s">
        <v>62</v>
      </c>
      <c r="F41" s="1">
        <v>0.5</v>
      </c>
      <c r="G41" s="4">
        <f t="shared" si="1"/>
        <v>43</v>
      </c>
    </row>
    <row r="42" spans="5:11" x14ac:dyDescent="0.3">
      <c r="E42" s="1" t="s">
        <v>63</v>
      </c>
      <c r="F42" s="1">
        <v>0.5</v>
      </c>
      <c r="G42" s="4">
        <f t="shared" si="1"/>
        <v>43</v>
      </c>
    </row>
    <row r="43" spans="5:11" x14ac:dyDescent="0.3">
      <c r="E43" s="1" t="s">
        <v>64</v>
      </c>
      <c r="F43" s="1">
        <v>0.5</v>
      </c>
      <c r="G43" s="4">
        <f t="shared" si="1"/>
        <v>43</v>
      </c>
    </row>
    <row r="44" spans="5:11" x14ac:dyDescent="0.3">
      <c r="E44" s="1" t="s">
        <v>65</v>
      </c>
      <c r="F44" s="1">
        <v>0.5</v>
      </c>
      <c r="G44" s="4">
        <f t="shared" si="1"/>
        <v>43</v>
      </c>
    </row>
    <row r="46" spans="5:11" x14ac:dyDescent="0.3">
      <c r="E46" s="3" t="s">
        <v>73</v>
      </c>
      <c r="F46" s="3">
        <f>SUM(F2:F44)</f>
        <v>12</v>
      </c>
      <c r="G46" s="5">
        <f>SUM(G2:G44)</f>
        <v>1032</v>
      </c>
      <c r="I46" s="3"/>
      <c r="J46" s="3"/>
      <c r="K46" s="5"/>
    </row>
  </sheetData>
  <mergeCells count="8">
    <mergeCell ref="V13:W13"/>
    <mergeCell ref="V14:W14"/>
    <mergeCell ref="U1:W1"/>
    <mergeCell ref="U2:W2"/>
    <mergeCell ref="V6:W6"/>
    <mergeCell ref="U7:W7"/>
    <mergeCell ref="V11:W11"/>
    <mergeCell ref="U12:W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Jason Laumann</cp:lastModifiedBy>
  <dcterms:created xsi:type="dcterms:W3CDTF">2022-06-07T13:32:16Z</dcterms:created>
  <dcterms:modified xsi:type="dcterms:W3CDTF">2024-10-02T16:24:05Z</dcterms:modified>
</cp:coreProperties>
</file>